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140" activeTab="0"/>
  </bookViews>
  <sheets>
    <sheet name="Kompf_8WEA K 120 mVB_4WEA" sheetId="1" r:id="rId1"/>
  </sheets>
  <definedNames>
    <definedName name="_xlnm.Print_Area" localSheetId="0">'Kompf_8WEA K 120 mVB_4WEA'!$A$1:$G$29</definedName>
  </definedNames>
  <calcPr fullCalcOnLoad="1"/>
</workbook>
</file>

<file path=xl/sharedStrings.xml><?xml version="1.0" encoding="utf-8"?>
<sst xmlns="http://schemas.openxmlformats.org/spreadsheetml/2006/main" count="50" uniqueCount="49">
  <si>
    <t>Az:</t>
  </si>
  <si>
    <t xml:space="preserve">Gemarkung: </t>
  </si>
  <si>
    <t>Antragsteller:</t>
  </si>
  <si>
    <t>Vorhaben:</t>
  </si>
  <si>
    <t>6-55453-11/</t>
  </si>
  <si>
    <t>Nabenhöhe [m]</t>
  </si>
  <si>
    <t>Rotorradius [m]</t>
  </si>
  <si>
    <t>Gesamthöhe[m]</t>
  </si>
  <si>
    <t>Rotorkreisfläche[m²]</t>
  </si>
  <si>
    <t>WEA Bez.</t>
  </si>
  <si>
    <t>Zwischensumme:</t>
  </si>
  <si>
    <t>Ges.Höhe[m]</t>
  </si>
  <si>
    <t>Höhe &gt;100 m</t>
  </si>
  <si>
    <t>Zuschlag von</t>
  </si>
  <si>
    <t>% je angefangene 10 m über 100 m Gesamthöhe:</t>
  </si>
  <si>
    <t>Zuschlagfaktor:</t>
  </si>
  <si>
    <t>Gesamtkompensationsfläche[m²]:</t>
  </si>
  <si>
    <t>in ha</t>
  </si>
  <si>
    <t>Anzahl WEA</t>
  </si>
  <si>
    <t>WEA lfd. Nr. "n" im Windpark</t>
  </si>
  <si>
    <t>.=je WEA[ha]:</t>
  </si>
  <si>
    <t>Bearbeiter:</t>
  </si>
  <si>
    <t>Datum:</t>
  </si>
  <si>
    <t>BImSchG-Gen.Verfahren</t>
  </si>
  <si>
    <t>MUFV Faktor Flächen-ansatz[3]</t>
  </si>
  <si>
    <t>€/m² Kompensationsfläche eine Summe von</t>
  </si>
  <si>
    <t>gleichsmaßnahmen-Referenzwertes von</t>
  </si>
  <si>
    <t xml:space="preserve">Als Ersatzzahlung i. S. § 15 (6) BNatSchG errechnet sich  unter Berücksichtigung des sog. Aus- </t>
  </si>
  <si>
    <t>€</t>
  </si>
  <si>
    <t>WEA 1</t>
  </si>
  <si>
    <r>
      <t>Berücksichtigung Vorbelastung√</t>
    </r>
    <r>
      <rPr>
        <sz val="10"/>
        <rFont val="Arial"/>
        <family val="2"/>
      </rPr>
      <t>3/n (ab n=4)</t>
    </r>
  </si>
  <si>
    <t>gesamt</t>
  </si>
  <si>
    <t>2014-?</t>
  </si>
  <si>
    <r>
      <t>(r²*</t>
    </r>
    <r>
      <rPr>
        <sz val="10"/>
        <rFont val="Arial"/>
        <family val="0"/>
      </rPr>
      <t>π=3,1416</t>
    </r>
    <r>
      <rPr>
        <sz val="10"/>
        <rFont val="Arial"/>
        <family val="2"/>
      </rPr>
      <t>)</t>
    </r>
  </si>
  <si>
    <t>abzgl. erste 20 m über Grund, die real kompensiert</t>
  </si>
  <si>
    <t>Kompensations-Fläche m²</t>
  </si>
  <si>
    <t>Abschlag:</t>
  </si>
  <si>
    <t>Ermittlung Kompensationsbedarf WEA Landschaftsbildbeeinträchtigung + Realkompensation erste 20 m Turm</t>
  </si>
  <si>
    <t>Eintrag nötig</t>
  </si>
  <si>
    <r>
      <t xml:space="preserve">zu berücksichtigende </t>
    </r>
    <r>
      <rPr>
        <b/>
        <sz val="10"/>
        <rFont val="Arial"/>
        <family val="2"/>
      </rPr>
      <t>Vorbelastung</t>
    </r>
    <r>
      <rPr>
        <sz val="10"/>
        <rFont val="Arial"/>
        <family val="2"/>
      </rPr>
      <t xml:space="preserve"> (= WEA o. a., wie anrechendbare Hochspannungsleitung))</t>
    </r>
  </si>
  <si>
    <t>bestehende,räumlich gepl. WEA-STO gem. BVwerG Definition 30.06.04 zuzuordnende WEA</t>
  </si>
  <si>
    <t>Hochspannungsleitung (mehrere Masten gewertet als "x" WEA</t>
  </si>
  <si>
    <t xml:space="preserve">Errichtung 1 WEA </t>
  </si>
  <si>
    <t>genehmigte, aber noch nicht errichtete WEA wie vor, bzw. WEA-Antrag mit Fachbeitrag NatSch</t>
  </si>
  <si>
    <t>* GmbH</t>
  </si>
  <si>
    <t>*heim Fl. x Nr. y</t>
  </si>
  <si>
    <t>(Stand: 2014-09: 2,85 €/m² + Pachtpreis 650€/ha/a in Rhh.)</t>
  </si>
  <si>
    <t xml:space="preserve">gez. Unterschrift UNB  </t>
  </si>
  <si>
    <t>E 101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</si>
</sst>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"/>
    <numFmt numFmtId="169" formatCode="[$-407]dddd\,\ d\.\ mmmm\ yyyy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3" fontId="0" fillId="0" borderId="12" xfId="0" applyNumberFormat="1" applyFont="1" applyBorder="1" applyAlignment="1">
      <alignment wrapText="1"/>
    </xf>
    <xf numFmtId="4" fontId="0" fillId="33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68" fontId="0" fillId="0" borderId="11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16</xdr:row>
      <xdr:rowOff>38100</xdr:rowOff>
    </xdr:from>
    <xdr:to>
      <xdr:col>5</xdr:col>
      <xdr:colOff>704850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14825" y="3114675"/>
          <a:ext cx="400050" cy="952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3" width="11.421875" style="15" customWidth="1"/>
    <col min="4" max="4" width="9.00390625" style="15" customWidth="1"/>
    <col min="5" max="5" width="16.8515625" style="15" customWidth="1"/>
    <col min="6" max="6" width="12.140625" style="15" customWidth="1"/>
    <col min="7" max="7" width="12.421875" style="13" customWidth="1"/>
    <col min="8" max="8" width="6.8515625" style="15" customWidth="1"/>
    <col min="9" max="16384" width="11.421875" style="15" customWidth="1"/>
  </cols>
  <sheetData>
    <row r="1" spans="1:8" ht="12.75">
      <c r="A1" s="1" t="s">
        <v>3</v>
      </c>
      <c r="B1" s="33" t="s">
        <v>42</v>
      </c>
      <c r="C1" s="5"/>
      <c r="D1" s="2" t="s">
        <v>23</v>
      </c>
      <c r="E1" s="5"/>
      <c r="F1" s="59" t="s">
        <v>48</v>
      </c>
      <c r="H1" s="5"/>
    </row>
    <row r="2" spans="1:8" ht="12.75">
      <c r="A2" s="1" t="s">
        <v>1</v>
      </c>
      <c r="B2" s="33" t="s">
        <v>45</v>
      </c>
      <c r="C2" s="34"/>
      <c r="D2" s="35"/>
      <c r="E2" s="9" t="s">
        <v>5</v>
      </c>
      <c r="F2" s="41">
        <v>135.4</v>
      </c>
      <c r="H2" s="3"/>
    </row>
    <row r="3" spans="1:8" ht="12.75">
      <c r="A3" s="1" t="s">
        <v>2</v>
      </c>
      <c r="B3" s="33" t="s">
        <v>44</v>
      </c>
      <c r="C3" s="5"/>
      <c r="D3" s="5"/>
      <c r="E3" s="8" t="s">
        <v>6</v>
      </c>
      <c r="F3" s="50">
        <v>50.5</v>
      </c>
      <c r="H3" s="16"/>
    </row>
    <row r="4" spans="1:8" ht="12.75">
      <c r="A4" s="4" t="s">
        <v>0</v>
      </c>
      <c r="B4" s="4" t="s">
        <v>4</v>
      </c>
      <c r="C4" s="36" t="s">
        <v>32</v>
      </c>
      <c r="D4" s="37"/>
      <c r="E4" s="8" t="s">
        <v>7</v>
      </c>
      <c r="F4" s="14">
        <f>SUM(F2,F3)</f>
        <v>185.9</v>
      </c>
      <c r="H4" s="5"/>
    </row>
    <row r="5" spans="1:8" ht="12.75">
      <c r="A5" s="1" t="s">
        <v>22</v>
      </c>
      <c r="B5" s="58">
        <v>41920</v>
      </c>
      <c r="C5" s="1" t="s">
        <v>21</v>
      </c>
      <c r="D5" s="59"/>
      <c r="E5" s="38" t="s">
        <v>8</v>
      </c>
      <c r="F5" s="14">
        <f>F3*F3*3.1416</f>
        <v>8011.8654</v>
      </c>
      <c r="G5" s="28" t="s">
        <v>33</v>
      </c>
      <c r="H5" s="5"/>
    </row>
    <row r="6" spans="1:7" s="5" customFormat="1" ht="12.75">
      <c r="A6" s="43" t="s">
        <v>38</v>
      </c>
      <c r="G6" s="40"/>
    </row>
    <row r="7" spans="1:7" s="5" customFormat="1" ht="12.75">
      <c r="A7" s="5" t="s">
        <v>39</v>
      </c>
      <c r="G7" s="40"/>
    </row>
    <row r="8" spans="1:7" s="5" customFormat="1" ht="12.75">
      <c r="A8" s="51" t="s">
        <v>40</v>
      </c>
      <c r="G8" s="52">
        <v>8</v>
      </c>
    </row>
    <row r="9" spans="1:7" s="5" customFormat="1" ht="12.75">
      <c r="A9" s="51" t="s">
        <v>43</v>
      </c>
      <c r="G9" s="53">
        <v>2</v>
      </c>
    </row>
    <row r="10" spans="1:7" s="5" customFormat="1" ht="12.75">
      <c r="A10" s="51" t="s">
        <v>41</v>
      </c>
      <c r="G10" s="41">
        <v>3</v>
      </c>
    </row>
    <row r="11" ht="12.75">
      <c r="G11" s="11">
        <f>SUM(G7:G10)</f>
        <v>13</v>
      </c>
    </row>
    <row r="12" ht="12.75">
      <c r="A12" s="1" t="s">
        <v>37</v>
      </c>
    </row>
    <row r="13" spans="1:7" ht="51">
      <c r="A13" s="15" t="s">
        <v>18</v>
      </c>
      <c r="B13" s="23" t="s">
        <v>9</v>
      </c>
      <c r="C13" s="24" t="s">
        <v>19</v>
      </c>
      <c r="D13" s="25" t="s">
        <v>24</v>
      </c>
      <c r="E13" s="23" t="s">
        <v>8</v>
      </c>
      <c r="F13" s="26" t="s">
        <v>30</v>
      </c>
      <c r="G13" s="49" t="s">
        <v>35</v>
      </c>
    </row>
    <row r="14" spans="1:7" ht="12.75">
      <c r="A14" s="31">
        <v>1</v>
      </c>
      <c r="B14" s="31" t="s">
        <v>29</v>
      </c>
      <c r="C14" s="31">
        <v>14</v>
      </c>
      <c r="D14" s="18">
        <v>3</v>
      </c>
      <c r="E14" s="42">
        <f>F5</f>
        <v>8011.8654</v>
      </c>
      <c r="F14" s="55">
        <f>SQRT(3/C14)</f>
        <v>0.4629100498862757</v>
      </c>
      <c r="G14" s="17">
        <f>D14*E14*F14</f>
        <v>11126.31903598838</v>
      </c>
    </row>
    <row r="15" spans="1:7" ht="12.75">
      <c r="A15" s="22"/>
      <c r="B15" s="32" t="s">
        <v>31</v>
      </c>
      <c r="F15" s="7" t="s">
        <v>10</v>
      </c>
      <c r="G15" s="12">
        <f>SUM(G14:G14)</f>
        <v>11126.31903598838</v>
      </c>
    </row>
    <row r="16" spans="1:7" ht="12.75">
      <c r="A16" s="22"/>
      <c r="F16" s="7"/>
      <c r="G16" s="27"/>
    </row>
    <row r="17" spans="1:3" ht="12.75">
      <c r="A17" s="15" t="s">
        <v>13</v>
      </c>
      <c r="B17" s="15">
        <v>5</v>
      </c>
      <c r="C17" s="15" t="s">
        <v>14</v>
      </c>
    </row>
    <row r="18" spans="1:6" ht="13.5" thickBot="1">
      <c r="A18" s="6" t="s">
        <v>11</v>
      </c>
      <c r="B18" s="19">
        <f>F4</f>
        <v>185.9</v>
      </c>
      <c r="F18" s="4"/>
    </row>
    <row r="19" spans="1:7" ht="13.5" thickBot="1">
      <c r="A19" s="15" t="s">
        <v>12</v>
      </c>
      <c r="B19" s="19">
        <f>SUM(B18,-100)</f>
        <v>85.9</v>
      </c>
      <c r="C19" s="54">
        <v>9</v>
      </c>
      <c r="D19" s="15">
        <f>B17/100</f>
        <v>0.05</v>
      </c>
      <c r="E19" s="20" t="s">
        <v>15</v>
      </c>
      <c r="F19" s="39">
        <f>C19*D19</f>
        <v>0.45</v>
      </c>
      <c r="G19" s="12">
        <f>G15*F19</f>
        <v>5006.843566194771</v>
      </c>
    </row>
    <row r="20" spans="1:7" s="5" customFormat="1" ht="64.5" thickBot="1">
      <c r="A20" s="44" t="s">
        <v>34</v>
      </c>
      <c r="B20" s="45">
        <v>20</v>
      </c>
      <c r="C20" s="57">
        <v>2</v>
      </c>
      <c r="D20" s="45">
        <v>0.05</v>
      </c>
      <c r="E20" s="45" t="s">
        <v>36</v>
      </c>
      <c r="F20" s="56">
        <f>C20*D20</f>
        <v>0.1</v>
      </c>
      <c r="G20" s="46">
        <f>G15*-F20</f>
        <v>-1112.6319035988379</v>
      </c>
    </row>
    <row r="21" spans="1:7" s="5" customFormat="1" ht="12.75">
      <c r="A21" s="47"/>
      <c r="F21" s="48"/>
      <c r="G21" s="40">
        <f>SUM(G19,G20)</f>
        <v>3894.2116625959325</v>
      </c>
    </row>
    <row r="23" spans="6:7" ht="12.75">
      <c r="F23" s="10" t="s">
        <v>16</v>
      </c>
      <c r="G23" s="11">
        <f>SUM(G15,G21)</f>
        <v>15020.530698584313</v>
      </c>
    </row>
    <row r="24" spans="6:7" ht="12.75">
      <c r="F24" s="10" t="s">
        <v>17</v>
      </c>
      <c r="G24" s="21">
        <f>G23/10000</f>
        <v>1.5020530698584313</v>
      </c>
    </row>
    <row r="25" spans="6:7" ht="12.75">
      <c r="F25" s="7" t="s">
        <v>20</v>
      </c>
      <c r="G25" s="19">
        <f>G24/A14</f>
        <v>1.5020530698584313</v>
      </c>
    </row>
    <row r="26" ht="12.75">
      <c r="A26" s="15" t="s">
        <v>27</v>
      </c>
    </row>
    <row r="27" spans="1:5" ht="13.5" thickBot="1">
      <c r="A27" s="15" t="s">
        <v>26</v>
      </c>
      <c r="D27" s="43">
        <v>4.15</v>
      </c>
      <c r="E27" s="15" t="s">
        <v>25</v>
      </c>
    </row>
    <row r="28" spans="4:7" ht="13.5" thickBot="1">
      <c r="D28" s="35" t="s">
        <v>46</v>
      </c>
      <c r="F28" s="10" t="s">
        <v>28</v>
      </c>
      <c r="G28" s="30">
        <f>G23*D27</f>
        <v>62335.2023991249</v>
      </c>
    </row>
    <row r="29" ht="12.75">
      <c r="A29" s="29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Graefenstein</dc:creator>
  <cp:keywords/>
  <dc:description/>
  <cp:lastModifiedBy>Graefenstein.Dieter</cp:lastModifiedBy>
  <cp:lastPrinted>2014-09-22T09:55:11Z</cp:lastPrinted>
  <dcterms:created xsi:type="dcterms:W3CDTF">2011-08-30T13:27:40Z</dcterms:created>
  <dcterms:modified xsi:type="dcterms:W3CDTF">2014-10-08T09:29:26Z</dcterms:modified>
  <cp:category/>
  <cp:version/>
  <cp:contentType/>
  <cp:contentStatus/>
</cp:coreProperties>
</file>